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C:\Users\gabir\OneDrive\Área de Trabalho\print\"/>
    </mc:Choice>
  </mc:AlternateContent>
  <xr:revisionPtr revIDLastSave="0" documentId="8_{0D10833A-96AF-47D4-B251-8465DDDDF480}" xr6:coauthVersionLast="45" xr6:coauthVersionMax="45" xr10:uidLastSave="{00000000-0000-0000-0000-000000000000}"/>
  <bookViews>
    <workbookView xWindow="-120" yWindow="-120" windowWidth="29040" windowHeight="15840" activeTab="3" xr2:uid="{00000000-000D-0000-FFFF-FFFF00000000}"/>
  </bookViews>
  <sheets>
    <sheet name="valores" sheetId="1" r:id="rId1"/>
    <sheet name="corte" sheetId="2" r:id="rId2"/>
    <sheet name="distribuição" sheetId="3" r:id="rId3"/>
    <sheet name="Descrição" sheetId="4"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9" i="3" l="1"/>
  <c r="H21" i="3"/>
  <c r="L9" i="3"/>
  <c r="L11" i="3"/>
  <c r="L12" i="3"/>
  <c r="L13" i="3"/>
  <c r="L14" i="3"/>
  <c r="L16" i="3"/>
  <c r="L17" i="3"/>
  <c r="L18" i="3"/>
  <c r="L8" i="3"/>
  <c r="F9" i="3"/>
  <c r="F11" i="3"/>
  <c r="F12" i="3"/>
  <c r="F13" i="3"/>
  <c r="F14" i="3"/>
  <c r="F18" i="3"/>
  <c r="F8" i="3"/>
  <c r="K21" i="3"/>
  <c r="I21" i="3"/>
  <c r="J21" i="3"/>
  <c r="E21" i="3"/>
  <c r="D21" i="3"/>
  <c r="C21" i="3"/>
  <c r="B21" i="3"/>
  <c r="C27" i="3" l="1"/>
  <c r="E27" i="3" s="1"/>
  <c r="C26" i="3"/>
  <c r="E26" i="3" s="1"/>
  <c r="C25" i="3"/>
  <c r="E25" i="3" s="1"/>
  <c r="C28" i="3"/>
  <c r="E28" i="3" s="1"/>
  <c r="L21" i="3"/>
  <c r="F21" i="3"/>
  <c r="A15" i="2"/>
  <c r="M4" i="2"/>
  <c r="P4" i="2" s="1"/>
  <c r="M2" i="2"/>
  <c r="P2" i="2" s="1"/>
  <c r="M3" i="2"/>
  <c r="P3" i="2" s="1"/>
  <c r="M5" i="2"/>
  <c r="P5" i="2" s="1"/>
  <c r="F20" i="2"/>
  <c r="G20" i="2" s="1"/>
  <c r="A11" i="2"/>
  <c r="C30" i="3" l="1"/>
  <c r="P7" i="2"/>
  <c r="M7" i="2"/>
  <c r="N7" i="2" s="1"/>
</calcChain>
</file>

<file path=xl/sharedStrings.xml><?xml version="1.0" encoding="utf-8"?>
<sst xmlns="http://schemas.openxmlformats.org/spreadsheetml/2006/main" count="35" uniqueCount="29">
  <si>
    <t>Capacitação</t>
  </si>
  <si>
    <t>Meses</t>
  </si>
  <si>
    <t>Valor</t>
  </si>
  <si>
    <t>Doutorado Sanduíche</t>
  </si>
  <si>
    <t>Jovem Talento com Experiência no Exterior</t>
  </si>
  <si>
    <t>Professor Visitante no Brasil</t>
  </si>
  <si>
    <t>Professor Visitante no Exterior Júnior</t>
  </si>
  <si>
    <t>Professor Visitante no Exterior Sênior</t>
  </si>
  <si>
    <t>Pós-Doc com Experiência no Exterior</t>
  </si>
  <si>
    <t>meta</t>
  </si>
  <si>
    <t>PRINT após corte de 70% - PEMM/UFRJ</t>
  </si>
  <si>
    <t>Engenharia e Ciência Computacional</t>
  </si>
  <si>
    <r>
      <rPr>
        <b/>
        <sz val="11"/>
        <color theme="1"/>
        <rFont val="Calibri"/>
        <family val="2"/>
        <scheme val="minor"/>
      </rPr>
      <t>Recursos</t>
    </r>
    <r>
      <rPr>
        <sz val="11"/>
        <color theme="1"/>
        <rFont val="Calibri"/>
        <family val="2"/>
        <scheme val="minor"/>
      </rPr>
      <t>: serviços de terceiro (PF, PJ), material de consumo</t>
    </r>
  </si>
  <si>
    <r>
      <rPr>
        <b/>
        <sz val="11"/>
        <color theme="1"/>
        <rFont val="Calibri"/>
        <family val="2"/>
        <scheme val="minor"/>
      </rPr>
      <t>Missões no exterior</t>
    </r>
    <r>
      <rPr>
        <sz val="11"/>
        <color theme="1"/>
        <rFont val="Calibri"/>
        <family val="2"/>
        <scheme val="minor"/>
      </rPr>
      <t xml:space="preserve"> (incluem auxílio-deslocamento e diárias)</t>
    </r>
  </si>
  <si>
    <r>
      <rPr>
        <b/>
        <sz val="11"/>
        <color theme="1"/>
        <rFont val="Calibri"/>
        <family val="2"/>
        <scheme val="minor"/>
      </rPr>
      <t>Bolsas no exterior</t>
    </r>
    <r>
      <rPr>
        <sz val="11"/>
        <color theme="1"/>
        <rFont val="Calibri"/>
        <family val="2"/>
        <scheme val="minor"/>
      </rPr>
      <t xml:space="preserve"> (incluem auxílio deslocamento, auxílio instalação e seguro-saúde)</t>
    </r>
  </si>
  <si>
    <r>
      <rPr>
        <b/>
        <sz val="11"/>
        <color theme="1"/>
        <rFont val="Calibri"/>
        <family val="2"/>
        <scheme val="minor"/>
      </rPr>
      <t>Bolsas no Brasil</t>
    </r>
    <r>
      <rPr>
        <sz val="11"/>
        <color theme="1"/>
        <rFont val="Calibri"/>
        <family val="2"/>
        <scheme val="minor"/>
      </rPr>
      <t xml:space="preserve"> (incluem auxílio deslocamento, auxílio instalação e seguro-saúde)</t>
    </r>
  </si>
  <si>
    <t>TOTAL</t>
  </si>
  <si>
    <t>Cidades Inteligentes</t>
  </si>
  <si>
    <t>(1) Bolsa Doutorado Sanduíche (6 meses)</t>
  </si>
  <si>
    <t>(2) Bolsa Professor Visitante Sênior (6 meses)</t>
  </si>
  <si>
    <t xml:space="preserve">       Quantidade</t>
  </si>
  <si>
    <t xml:space="preserve">limite/ano </t>
  </si>
  <si>
    <t>limite =</t>
  </si>
  <si>
    <t>(1) Bolsa Professor Visitante no Brasil (6 meses)</t>
  </si>
  <si>
    <t>(2) Bolsa Pós-Doutorado com experiência no exterior (6 meses)</t>
  </si>
  <si>
    <r>
      <t>A compreensão de fenômenos em escala global depende de ferramentas de simulação computacional de alto desempenho (HPC) que servirão para simular oceanos, prever mudanças climáticas, simular a qualidade da água em ambientes costeiros, sua evolução morfológica e dinâmica sedimentar. Em outra escala, a genômica estuda a função e a estrutura de genomas inteiros, permitindo, por exemplo, que drogas sejam formuladas adequadamente para doenças específicas. Ainda, a sociedade contemporânea está fortemente conectada por meio das redes sociais, motivando o rápido desenvolvimento de tecnologia voltada para o estudo destas conexões, bem como das epidemias em redes e de sua evolução estrutural. Além disso, a compreensão da propagação de epidemias pode ser alcançada por meio da modelagem por redes complexas e dinâmicas, permitindo que decisões sejam tomadas para extinção da doença. Outros temas com alto potencial de inovação que serão estudados são inteligência artificial, big data, reconhecimento de padrões, aprendizado de máquinas e processamento de sinais, relacionados ao desenvolvimento de máquinas inteligentes</t>
    </r>
    <r>
      <rPr>
        <sz val="14"/>
        <color rgb="FFFF0000"/>
        <rFont val="Calibri"/>
        <family val="2"/>
        <scheme val="minor"/>
      </rPr>
      <t>, análises preditivas, modelagem, simulação e otimização de rotas industriais integradas de beneficiamento mineral em larga escala</t>
    </r>
    <r>
      <rPr>
        <sz val="14"/>
        <color theme="1"/>
        <rFont val="Calibri"/>
        <family val="2"/>
        <scheme val="minor"/>
      </rPr>
      <t xml:space="preserve">. Alguns dos projetos da UFRJ com parcerias consolidadas abordam o uso de HPC para problemas relacionados à energia-HPF4E (Cooperação Brasil-União Européia); estudos comparativos entre estuários dos rios Amazonas e Quequén (Universidad del Litoral/Argentina); modelagem oceânica com capacidade para assimilação de dados em tempo real (LHC e Center for Ocean-Atmospheric Prediction Studies/EUA); robótica avançada (Norwegian University of Life Sciences/Noruega) e teoria e aplicações de ciência de redes (Sorbonne Universités e INRIA/França); </t>
    </r>
    <r>
      <rPr>
        <sz val="14"/>
        <color rgb="FFFF0000"/>
        <rFont val="Calibri"/>
        <family val="2"/>
        <scheme val="minor"/>
      </rPr>
      <t>otimização de processamento mineral (University of Queensland/Australia, Technische Universität Braunshweig/Alemanha e empresas mineradoras BHP, Rio Tinto, Vale, Anglo American e Anglogold Ashanti)</t>
    </r>
    <r>
      <rPr>
        <sz val="14"/>
        <color theme="1"/>
        <rFont val="Calibri"/>
        <family val="2"/>
        <scheme val="minor"/>
      </rPr>
      <t>. Ainda em Engenharia e Ciência Computacional, também foram realizados ou estão em andamento projetos de pesquisa com as seguintes instituições: Universidad de Buenos Aires (Argentina); Deutsches Museum e University of Ulm (Alemanha); Universidade Paris XIII, G-SCOP Sciences pour la conception, l'Optimisation et la Production (França) e University of Massachusetts Amherst (EUA).</t>
    </r>
  </si>
  <si>
    <t xml:space="preserve">Cidades Inteligentes </t>
  </si>
  <si>
    <r>
      <t>O crescimento e a redução das desigualdades passa</t>
    </r>
    <r>
      <rPr>
        <sz val="14"/>
        <color rgb="FFFF0000"/>
        <rFont val="Calibri"/>
        <family val="2"/>
        <scheme val="minor"/>
      </rPr>
      <t>m</t>
    </r>
    <r>
      <rPr>
        <sz val="14"/>
        <color theme="1"/>
        <rFont val="Calibri"/>
        <family val="2"/>
        <scheme val="minor"/>
      </rPr>
      <t xml:space="preserve"> por repensar os ambientes urbanos para que sejam eficientes do ponto de vista ambiental e social, as chamadas cidades inteligentes. Para isso, o desenvolvimento de dispositivos de monitoramento e tecnologias de informação deve ser estimulado. A questão da mobilidade e da logística urbana deve ser compreendida </t>
    </r>
    <r>
      <rPr>
        <sz val="14"/>
        <color rgb="FFFF0000"/>
        <rFont val="Calibri"/>
        <family val="2"/>
        <scheme val="minor"/>
      </rPr>
      <t>tanto</t>
    </r>
    <r>
      <rPr>
        <sz val="14"/>
        <color theme="1"/>
        <rFont val="Calibri"/>
        <family val="2"/>
        <scheme val="minor"/>
      </rPr>
      <t xml:space="preserve"> como infraestrutura como serviço, altamente impactadas pelas tecnologias disruptivas, gerando desenvolvimento econômico e social nas cidades e a redução das desigualdades. O desenvolvimento e o emprego de materiais </t>
    </r>
    <r>
      <rPr>
        <sz val="14"/>
        <color rgb="FFFF0000"/>
        <rFont val="Calibri"/>
        <family val="2"/>
        <scheme val="minor"/>
      </rPr>
      <t>tecnológicos</t>
    </r>
    <r>
      <rPr>
        <sz val="14"/>
        <color theme="1"/>
        <rFont val="Calibri"/>
        <family val="2"/>
        <scheme val="minor"/>
      </rPr>
      <t xml:space="preserve"> e inteligentes e de processos construtivos sustentáveis reduzem o impacto ambiental. Da mesma forma, a gestão dos recursos hídricos, o tratamento de efluentes </t>
    </r>
    <r>
      <rPr>
        <sz val="14"/>
        <color rgb="FFFF0000"/>
        <rFont val="Calibri"/>
        <family val="2"/>
        <scheme val="minor"/>
      </rPr>
      <t>e de resíduos</t>
    </r>
    <r>
      <rPr>
        <sz val="14"/>
        <color theme="1"/>
        <rFont val="Calibri"/>
        <family val="2"/>
        <scheme val="minor"/>
      </rPr>
      <t xml:space="preserve"> e a proteção do clima por meio da adequada gestão dos resíduos sólidos urbanos</t>
    </r>
    <r>
      <rPr>
        <sz val="14"/>
        <color rgb="FFFF0000"/>
        <rFont val="Calibri"/>
        <family val="2"/>
        <scheme val="minor"/>
      </rPr>
      <t xml:space="preserve"> e industriais</t>
    </r>
    <r>
      <rPr>
        <sz val="14"/>
        <color theme="1"/>
        <rFont val="Calibri"/>
        <family val="2"/>
        <scheme val="minor"/>
      </rPr>
      <t xml:space="preserve"> são desafios a serem superados pelo desenvolvimento de soluções inovadoras. Não se pode deixar de mencionar que cidades costeiras devem ter suas vulnerabilidades quanto às mudanças climáticas de forma que se possa planejar medidas de adaptação e soluções tecnológicas. Neste sentido, destacam-se alguns dos temas em desenvolvimento: mobilidade urbana sustentável: questões do porvir (Ministério das Cidades); indústria do turismo no contexto das indústrias sustentáveis e recicláveis (Bournemouth Univ</t>
    </r>
    <r>
      <rPr>
        <sz val="14"/>
        <color rgb="FFFF0000"/>
        <rFont val="Calibri"/>
        <family val="2"/>
        <scheme val="minor"/>
      </rPr>
      <t>.</t>
    </r>
    <r>
      <rPr>
        <sz val="14"/>
        <color theme="1"/>
        <rFont val="Calibri"/>
        <family val="2"/>
        <scheme val="minor"/>
      </rPr>
      <t>/Reino Unido e Pontifícia Univ</t>
    </r>
    <r>
      <rPr>
        <sz val="14"/>
        <color rgb="FFFF0000"/>
        <rFont val="Calibri"/>
        <family val="2"/>
        <scheme val="minor"/>
      </rPr>
      <t>.</t>
    </r>
    <r>
      <rPr>
        <sz val="14"/>
        <color theme="1"/>
        <rFont val="Calibri"/>
        <family val="2"/>
        <scheme val="minor"/>
      </rPr>
      <t xml:space="preserve"> Católica/Perú); aspectos tecnológicos, industriais e educacionais de sistemas construtivos de baixo custo com materiais sustentáveis (</t>
    </r>
    <r>
      <rPr>
        <sz val="14"/>
        <color rgb="FFFF0000"/>
        <rFont val="Calibri"/>
        <family val="2"/>
        <scheme val="minor"/>
      </rPr>
      <t>Univs.</t>
    </r>
    <r>
      <rPr>
        <sz val="14"/>
        <color theme="1"/>
        <rFont val="Calibri"/>
        <family val="2"/>
        <scheme val="minor"/>
      </rPr>
      <t xml:space="preserve"> Brunnel </t>
    </r>
    <r>
      <rPr>
        <sz val="14"/>
        <color rgb="FFFF0000"/>
        <rFont val="Calibri"/>
        <family val="2"/>
        <scheme val="minor"/>
      </rPr>
      <t>e Leeds</t>
    </r>
    <r>
      <rPr>
        <sz val="14"/>
        <color theme="1"/>
        <rFont val="Calibri"/>
        <family val="2"/>
        <scheme val="minor"/>
      </rPr>
      <t>/Reino Unido); elaboração e caracterização de novos materiais e de revestimentos para o futuro (Univ</t>
    </r>
    <r>
      <rPr>
        <sz val="14"/>
        <color rgb="FFFF0000"/>
        <rFont val="Calibri"/>
        <family val="2"/>
        <scheme val="minor"/>
      </rPr>
      <t>.</t>
    </r>
    <r>
      <rPr>
        <sz val="14"/>
        <color theme="1"/>
        <rFont val="Calibri"/>
        <family val="2"/>
        <scheme val="minor"/>
      </rPr>
      <t xml:space="preserve"> Libre de Bruxelles/Bélgica</t>
    </r>
    <r>
      <rPr>
        <sz val="14"/>
        <color rgb="FFFF0000"/>
        <rFont val="Calibri"/>
        <family val="2"/>
        <scheme val="minor"/>
      </rPr>
      <t>, TU Dresden/Alemanha e na França: Univ. de La Rochelle, INSTN, Grenoble INP e Université Joseph Fourier</t>
    </r>
    <r>
      <rPr>
        <sz val="14"/>
        <color theme="1"/>
        <rFont val="Calibri"/>
        <family val="2"/>
        <scheme val="minor"/>
      </rPr>
      <t>); recursos hídricos</t>
    </r>
    <r>
      <rPr>
        <sz val="14"/>
        <color rgb="FFFF0000"/>
        <rFont val="Calibri"/>
        <family val="2"/>
        <scheme val="minor"/>
      </rPr>
      <t xml:space="preserve">, tratamento de efluentes/resíduos </t>
    </r>
    <r>
      <rPr>
        <sz val="14"/>
        <color theme="1"/>
        <rFont val="Calibri"/>
        <family val="2"/>
        <scheme val="minor"/>
      </rPr>
      <t>e estudos ambientais (Tomsk Polytechnic Univ</t>
    </r>
    <r>
      <rPr>
        <sz val="14"/>
        <color rgb="FFFF0000"/>
        <rFont val="Calibri"/>
        <family val="2"/>
        <scheme val="minor"/>
      </rPr>
      <t>.</t>
    </r>
    <r>
      <rPr>
        <sz val="14"/>
        <color theme="1"/>
        <rFont val="Calibri"/>
        <family val="2"/>
        <scheme val="minor"/>
      </rPr>
      <t>/Russia, National Institute of Technology Durgapur/India, Hohai Univ</t>
    </r>
    <r>
      <rPr>
        <sz val="14"/>
        <color rgb="FFFF0000"/>
        <rFont val="Calibri"/>
        <family val="2"/>
        <scheme val="minor"/>
      </rPr>
      <t>.</t>
    </r>
    <r>
      <rPr>
        <sz val="14"/>
        <color theme="1"/>
        <rFont val="Calibri"/>
        <family val="2"/>
        <scheme val="minor"/>
      </rPr>
      <t>/China, Durban Univ</t>
    </r>
    <r>
      <rPr>
        <sz val="14"/>
        <color rgb="FFFF0000"/>
        <rFont val="Calibri"/>
        <family val="2"/>
        <scheme val="minor"/>
      </rPr>
      <t>.</t>
    </r>
    <r>
      <rPr>
        <sz val="14"/>
        <color theme="1"/>
        <rFont val="Calibri"/>
        <family val="2"/>
        <scheme val="minor"/>
      </rPr>
      <t xml:space="preserve"> Technology e Central Univ</t>
    </r>
    <r>
      <rPr>
        <sz val="14"/>
        <color rgb="FFFF0000"/>
        <rFont val="Calibri"/>
        <family val="2"/>
        <scheme val="minor"/>
      </rPr>
      <t>.</t>
    </r>
    <r>
      <rPr>
        <sz val="14"/>
        <color theme="1"/>
        <rFont val="Calibri"/>
        <family val="2"/>
        <scheme val="minor"/>
      </rPr>
      <t xml:space="preserve"> of Technology/África do Sul</t>
    </r>
    <r>
      <rPr>
        <sz val="14"/>
        <color rgb="FFFF0000"/>
        <rFont val="Calibri"/>
        <family val="2"/>
        <scheme val="minor"/>
      </rPr>
      <t>, TU Freiburg/Alemanha</t>
    </r>
    <r>
      <rPr>
        <sz val="14"/>
        <color theme="1"/>
        <rFont val="Calibri"/>
        <family val="2"/>
        <scheme val="minor"/>
      </rPr>
      <t xml:space="preserve">). Outras parcerias serão consolidadas: NASA Goddard Space Flight Center, </t>
    </r>
    <r>
      <rPr>
        <sz val="14"/>
        <color rgb="FFFF0000"/>
        <rFont val="Calibri"/>
        <family val="2"/>
        <scheme val="minor"/>
      </rPr>
      <t xml:space="preserve">Universities of Maryland, Nebraska, MIT e Arizona </t>
    </r>
    <r>
      <rPr>
        <sz val="14"/>
        <color theme="1"/>
        <rFont val="Calibri"/>
        <family val="2"/>
        <scheme val="minor"/>
      </rPr>
      <t>(EUA); ETH Zürich (Suíça); National Autonomous University of Mexico (México); Univ</t>
    </r>
    <r>
      <rPr>
        <sz val="14"/>
        <color rgb="FFFF0000"/>
        <rFont val="Calibri"/>
        <family val="2"/>
        <scheme val="minor"/>
      </rPr>
      <t>.</t>
    </r>
    <r>
      <rPr>
        <sz val="14"/>
        <color theme="1"/>
        <rFont val="Calibri"/>
        <family val="2"/>
        <scheme val="minor"/>
      </rPr>
      <t xml:space="preserve"> Salerno (Italy); Univ</t>
    </r>
    <r>
      <rPr>
        <sz val="14"/>
        <color rgb="FFFF0000"/>
        <rFont val="Calibri"/>
        <family val="2"/>
        <scheme val="minor"/>
      </rPr>
      <t>.</t>
    </r>
    <r>
      <rPr>
        <sz val="14"/>
        <color theme="1"/>
        <rFont val="Calibri"/>
        <family val="2"/>
        <scheme val="minor"/>
      </rPr>
      <t xml:space="preserve"> Buenos Aires (Argentina); INRIA, Univ</t>
    </r>
    <r>
      <rPr>
        <sz val="14"/>
        <color rgb="FFFF0000"/>
        <rFont val="Calibri"/>
        <family val="2"/>
        <scheme val="minor"/>
      </rPr>
      <t>.</t>
    </r>
    <r>
      <rPr>
        <sz val="14"/>
        <color theme="1"/>
        <rFont val="Calibri"/>
        <family val="2"/>
        <scheme val="minor"/>
      </rPr>
      <t xml:space="preserve"> Nice Sophia Antipolis, POLYTECH (França); </t>
    </r>
    <r>
      <rPr>
        <sz val="14"/>
        <color rgb="FFFF0000"/>
        <rFont val="Calibri"/>
        <family val="2"/>
        <scheme val="minor"/>
      </rPr>
      <t>TU Delft (Holanda)</t>
    </r>
    <r>
      <rPr>
        <sz val="14"/>
        <color theme="1"/>
        <rFont val="Calibri"/>
        <family val="2"/>
        <scheme val="minor"/>
      </rPr>
      <t xml:space="preserve">; Tecnalia (Spain); MFPA Leipzig GmbH e </t>
    </r>
    <r>
      <rPr>
        <sz val="14"/>
        <color rgb="FFFF0000"/>
        <rFont val="Calibri"/>
        <family val="2"/>
        <scheme val="minor"/>
      </rPr>
      <t>TU</t>
    </r>
    <r>
      <rPr>
        <sz val="14"/>
        <color theme="1"/>
        <rFont val="Calibri"/>
        <family val="2"/>
        <scheme val="minor"/>
      </rPr>
      <t xml:space="preserve"> Darmstadt (Germany)</t>
    </r>
    <r>
      <rPr>
        <sz val="14"/>
        <color rgb="FFFF0000"/>
        <rFont val="Calibri"/>
        <family val="2"/>
        <scheme val="minor"/>
      </rPr>
      <t>, Chalmers Univ. (Suécia)</t>
    </r>
    <r>
      <rPr>
        <sz val="14"/>
        <color theme="1"/>
        <rFont val="Calibri"/>
        <family val="2"/>
        <scheme val="minor"/>
      </rPr>
      <t xml:space="preserve"> e Hunan Univ</t>
    </r>
    <r>
      <rPr>
        <sz val="14"/>
        <color rgb="FFFF0000"/>
        <rFont val="Calibri"/>
        <family val="2"/>
        <scheme val="minor"/>
      </rPr>
      <t>.</t>
    </r>
    <r>
      <rPr>
        <sz val="14"/>
        <color theme="1"/>
        <rFont val="Calibri"/>
        <family val="2"/>
        <scheme val="minor"/>
      </rPr>
      <t xml:space="preserve"> (China).</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</si>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</sst>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Book Antiqua"/>
      <family val="1"/>
    </font>
    <font>
      <sz val="11"/>
      <color theme="1"/>
      <name val="Book Antiqua"/>
      <family val="1"/>
    </font>
    <font>
      <b/>
      <sz val="11"/>
      <color theme="1"/>
      <name val="Calibri"/>
      <family val="2"/>
      <scheme val="minor"/>
    </font>
    <font>
      <b/>
      <sz val="18"/>
      <color theme="1"/>
      <name val="Calibri"/>
      <family val="2"/>
      <scheme val="minor"/>
    </font>
    <font>
      <sz val="14"/>
      <color theme="1"/>
      <name val="Calibri"/>
      <family val="2"/>
      <scheme val="minor"/>
    </font>
    <font>
      <sz val="14"/>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0" fontId="1" fillId="0" borderId="1" xfId="0" applyFont="1" applyBorder="1" applyAlignment="1">
      <alignment horizontal="right" vertical="center" wrapText="1"/>
    </xf>
    <xf numFmtId="0" fontId="1" fillId="2" borderId="1" xfId="0" applyFont="1" applyFill="1" applyBorder="1" applyAlignment="1">
      <alignment horizontal="right" vertical="center" wrapText="1"/>
    </xf>
    <xf numFmtId="0" fontId="1" fillId="0" borderId="2" xfId="0" applyFont="1" applyBorder="1" applyAlignment="1">
      <alignment horizontal="right" vertical="center" wrapText="1"/>
    </xf>
    <xf numFmtId="0" fontId="1" fillId="2" borderId="2" xfId="0" applyFont="1" applyFill="1" applyBorder="1" applyAlignment="1">
      <alignment horizontal="right" vertical="center" wrapText="1"/>
    </xf>
    <xf numFmtId="0" fontId="0" fillId="0" borderId="0" xfId="0" applyAlignment="1">
      <alignment horizontal="right"/>
    </xf>
    <xf numFmtId="0" fontId="1" fillId="0" borderId="0" xfId="0" applyFont="1" applyFill="1" applyBorder="1" applyAlignment="1">
      <alignment horizontal="right" vertical="center" wrapText="1"/>
    </xf>
    <xf numFmtId="0" fontId="3" fillId="0" borderId="0" xfId="0" applyFont="1"/>
    <xf numFmtId="0" fontId="4" fillId="0" borderId="0" xfId="0" applyFont="1"/>
    <xf numFmtId="0" fontId="0" fillId="0" borderId="0" xfId="0" applyAlignment="1">
      <alignment horizontal="left" vertical="center" wrapText="1"/>
    </xf>
    <xf numFmtId="4" fontId="0" fillId="0" borderId="0" xfId="0" applyNumberFormat="1"/>
    <xf numFmtId="4" fontId="3" fillId="2" borderId="0" xfId="0" applyNumberFormat="1" applyFont="1" applyFill="1"/>
    <xf numFmtId="4" fontId="3" fillId="4" borderId="0" xfId="0" applyNumberFormat="1" applyFont="1" applyFill="1"/>
    <xf numFmtId="4" fontId="0" fillId="3" borderId="0" xfId="0" applyNumberFormat="1" applyFill="1"/>
    <xf numFmtId="4" fontId="3" fillId="3" borderId="0" xfId="0" applyNumberFormat="1" applyFont="1" applyFill="1"/>
    <xf numFmtId="3" fontId="0" fillId="0" borderId="0" xfId="0" applyNumberFormat="1" applyAlignment="1">
      <alignment horizontal="center"/>
    </xf>
    <xf numFmtId="0" fontId="0" fillId="0" borderId="0" xfId="0" applyAlignment="1">
      <alignment vertical="center" wrapText="1"/>
    </xf>
    <xf numFmtId="0" fontId="5" fillId="0" borderId="0" xfId="0" applyFont="1" applyAlignment="1">
      <alignment wrapText="1"/>
    </xf>
    <xf numFmtId="0" fontId="3" fillId="0" borderId="0" xfId="0" applyFont="1" applyAlignment="1">
      <alignment horizontal="center"/>
    </xf>
    <xf numFmtId="0" fontId="3" fillId="5" borderId="0" xfId="0" applyFont="1" applyFill="1" applyAlignment="1">
      <alignment horizontal="center"/>
    </xf>
    <xf numFmtId="4" fontId="0" fillId="5" borderId="0" xfId="0" applyNumberFormat="1" applyFill="1"/>
    <xf numFmtId="3" fontId="0" fillId="5" borderId="0" xfId="0" applyNumberFormat="1" applyFill="1" applyAlignment="1">
      <alignment horizontal="center"/>
    </xf>
    <xf numFmtId="0" fontId="0" fillId="5" borderId="0" xfId="0" applyFill="1"/>
    <xf numFmtId="0" fontId="3" fillId="2" borderId="0" xfId="0" applyFont="1" applyFill="1" applyAlignment="1">
      <alignment horizontal="center"/>
    </xf>
    <xf numFmtId="0" fontId="3" fillId="4" borderId="0" xfId="0" applyFont="1"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0"/>
  <sheetViews>
    <sheetView workbookViewId="0">
      <selection activeCell="E9" sqref="E9"/>
    </sheetView>
  </sheetViews>
  <sheetFormatPr defaultRowHeight="15" x14ac:dyDescent="0.25"/>
  <cols>
    <col min="2" max="2" width="11.42578125" customWidth="1"/>
  </cols>
  <sheetData>
    <row r="1" spans="1:2" x14ac:dyDescent="0.25">
      <c r="A1" t="s">
        <v>0</v>
      </c>
    </row>
    <row r="2" spans="1:2" ht="14.45" x14ac:dyDescent="0.35">
      <c r="A2" t="s">
        <v>1</v>
      </c>
      <c r="B2" t="s">
        <v>2</v>
      </c>
    </row>
    <row r="3" spans="1:2" ht="14.45" x14ac:dyDescent="0.35">
      <c r="A3">
        <v>0.5</v>
      </c>
      <c r="B3">
        <v>13118.4</v>
      </c>
    </row>
    <row r="4" spans="1:2" ht="14.45" x14ac:dyDescent="0.35">
      <c r="A4">
        <v>1</v>
      </c>
      <c r="B4">
        <v>15458.4</v>
      </c>
    </row>
    <row r="5" spans="1:2" ht="14.45" x14ac:dyDescent="0.35">
      <c r="A5">
        <v>2</v>
      </c>
      <c r="B5">
        <v>20462.400000000001</v>
      </c>
    </row>
    <row r="6" spans="1:2" ht="14.45" x14ac:dyDescent="0.35">
      <c r="A6">
        <v>3</v>
      </c>
      <c r="B6">
        <v>25466.400000000001</v>
      </c>
    </row>
    <row r="8" spans="1:2" x14ac:dyDescent="0.25">
      <c r="A8" t="s">
        <v>3</v>
      </c>
    </row>
    <row r="9" spans="1:2" ht="14.45" x14ac:dyDescent="0.35">
      <c r="A9">
        <v>6</v>
      </c>
      <c r="B9">
        <v>40478.400000000001</v>
      </c>
    </row>
    <row r="10" spans="1:2" ht="14.45" x14ac:dyDescent="0.35">
      <c r="A10">
        <v>7</v>
      </c>
      <c r="B10">
        <v>51256.800000000003</v>
      </c>
    </row>
    <row r="11" spans="1:2" ht="14.45" x14ac:dyDescent="0.35">
      <c r="A11">
        <v>8</v>
      </c>
      <c r="B11">
        <v>55260.800000000003</v>
      </c>
    </row>
    <row r="12" spans="1:2" ht="14.45" x14ac:dyDescent="0.35">
      <c r="A12">
        <v>9</v>
      </c>
      <c r="B12">
        <v>61264.800000000003</v>
      </c>
    </row>
    <row r="13" spans="1:2" ht="14.45" x14ac:dyDescent="0.35">
      <c r="A13">
        <v>10</v>
      </c>
      <c r="B13">
        <v>66268.800000000003</v>
      </c>
    </row>
    <row r="14" spans="1:2" ht="14.45" x14ac:dyDescent="0.35">
      <c r="A14">
        <v>11</v>
      </c>
      <c r="B14">
        <v>71272.800000000003</v>
      </c>
    </row>
    <row r="15" spans="1:2" ht="14.45" x14ac:dyDescent="0.35">
      <c r="A15">
        <v>12</v>
      </c>
      <c r="B15">
        <v>76276.800000000003</v>
      </c>
    </row>
    <row r="17" spans="1:2" x14ac:dyDescent="0.25">
      <c r="A17" t="s">
        <v>4</v>
      </c>
    </row>
    <row r="18" spans="1:2" ht="14.45" x14ac:dyDescent="0.35">
      <c r="A18">
        <v>6</v>
      </c>
      <c r="B18">
        <v>59155.29</v>
      </c>
    </row>
    <row r="19" spans="1:2" ht="14.45" x14ac:dyDescent="0.35">
      <c r="A19">
        <v>7</v>
      </c>
      <c r="B19">
        <v>74110.58</v>
      </c>
    </row>
    <row r="20" spans="1:2" ht="14.45" x14ac:dyDescent="0.35">
      <c r="A20">
        <v>8</v>
      </c>
      <c r="B20">
        <v>82510.58</v>
      </c>
    </row>
    <row r="21" spans="1:2" ht="14.45" x14ac:dyDescent="0.35">
      <c r="A21">
        <v>9</v>
      </c>
      <c r="B21">
        <v>90910.58</v>
      </c>
    </row>
    <row r="22" spans="1:2" ht="14.45" x14ac:dyDescent="0.35">
      <c r="A22">
        <v>10</v>
      </c>
      <c r="B22">
        <v>99310.58</v>
      </c>
    </row>
    <row r="23" spans="1:2" ht="14.45" x14ac:dyDescent="0.35">
      <c r="A23">
        <v>11</v>
      </c>
      <c r="B23">
        <v>107710.58</v>
      </c>
    </row>
    <row r="24" spans="1:2" ht="14.45" x14ac:dyDescent="0.35">
      <c r="A24">
        <v>12</v>
      </c>
      <c r="B24">
        <v>116110.58</v>
      </c>
    </row>
    <row r="25" spans="1:2" ht="14.45" x14ac:dyDescent="0.35">
      <c r="A25">
        <v>13</v>
      </c>
      <c r="B25">
        <v>124510.58</v>
      </c>
    </row>
    <row r="26" spans="1:2" ht="14.45" x14ac:dyDescent="0.35">
      <c r="A26">
        <v>14</v>
      </c>
      <c r="B26">
        <v>132910.57999999999</v>
      </c>
    </row>
    <row r="27" spans="1:2" ht="14.45" x14ac:dyDescent="0.35">
      <c r="A27">
        <v>15</v>
      </c>
      <c r="B27">
        <v>141310.57999999999</v>
      </c>
    </row>
    <row r="28" spans="1:2" ht="14.45" x14ac:dyDescent="0.35">
      <c r="A28">
        <v>16</v>
      </c>
      <c r="B28">
        <v>149710.57999999999</v>
      </c>
    </row>
    <row r="29" spans="1:2" ht="14.45" x14ac:dyDescent="0.35">
      <c r="A29">
        <v>17</v>
      </c>
      <c r="B29">
        <v>158110.57999999999</v>
      </c>
    </row>
    <row r="30" spans="1:2" ht="14.45" x14ac:dyDescent="0.35">
      <c r="A30">
        <v>18</v>
      </c>
      <c r="B30">
        <v>166510.57999999999</v>
      </c>
    </row>
    <row r="31" spans="1:2" ht="14.45" x14ac:dyDescent="0.35">
      <c r="A31">
        <v>19</v>
      </c>
      <c r="B31">
        <v>174910.58</v>
      </c>
    </row>
    <row r="32" spans="1:2" ht="14.45" x14ac:dyDescent="0.35">
      <c r="A32">
        <v>20</v>
      </c>
      <c r="B32">
        <v>183310.58</v>
      </c>
    </row>
    <row r="33" spans="1:2" ht="14.45" x14ac:dyDescent="0.35">
      <c r="A33">
        <v>21</v>
      </c>
      <c r="B33">
        <v>191710.58</v>
      </c>
    </row>
    <row r="34" spans="1:2" ht="14.45" x14ac:dyDescent="0.35">
      <c r="A34">
        <v>22</v>
      </c>
      <c r="B34">
        <v>200110.58</v>
      </c>
    </row>
    <row r="35" spans="1:2" ht="14.45" x14ac:dyDescent="0.35">
      <c r="A35">
        <v>23</v>
      </c>
      <c r="B35">
        <v>208510.58</v>
      </c>
    </row>
    <row r="36" spans="1:2" ht="14.45" x14ac:dyDescent="0.35">
      <c r="A36">
        <v>24</v>
      </c>
      <c r="B36">
        <v>216910.58</v>
      </c>
    </row>
    <row r="37" spans="1:2" ht="14.45" x14ac:dyDescent="0.35">
      <c r="A37">
        <v>25</v>
      </c>
      <c r="B37">
        <v>225310.58</v>
      </c>
    </row>
    <row r="38" spans="1:2" ht="14.45" x14ac:dyDescent="0.35">
      <c r="A38">
        <v>26</v>
      </c>
      <c r="B38">
        <v>233710.58</v>
      </c>
    </row>
    <row r="39" spans="1:2" ht="14.45" x14ac:dyDescent="0.35">
      <c r="A39">
        <v>27</v>
      </c>
      <c r="B39">
        <v>242110.58</v>
      </c>
    </row>
    <row r="40" spans="1:2" ht="14.45" x14ac:dyDescent="0.35">
      <c r="A40">
        <v>28</v>
      </c>
      <c r="B40">
        <v>250510.58</v>
      </c>
    </row>
    <row r="41" spans="1:2" x14ac:dyDescent="0.25">
      <c r="A41">
        <v>29</v>
      </c>
      <c r="B41">
        <v>258910.58</v>
      </c>
    </row>
    <row r="42" spans="1:2" x14ac:dyDescent="0.25">
      <c r="A42">
        <v>30</v>
      </c>
      <c r="B42">
        <v>267310.58</v>
      </c>
    </row>
    <row r="43" spans="1:2" x14ac:dyDescent="0.25">
      <c r="A43">
        <v>31</v>
      </c>
      <c r="B43">
        <v>275710.58</v>
      </c>
    </row>
    <row r="44" spans="1:2" x14ac:dyDescent="0.25">
      <c r="A44">
        <v>32</v>
      </c>
      <c r="B44">
        <v>284110.58</v>
      </c>
    </row>
    <row r="45" spans="1:2" x14ac:dyDescent="0.25">
      <c r="A45">
        <v>33</v>
      </c>
      <c r="B45">
        <v>292510.58</v>
      </c>
    </row>
    <row r="46" spans="1:2" x14ac:dyDescent="0.25">
      <c r="A46">
        <v>34</v>
      </c>
      <c r="B46">
        <v>300910.58</v>
      </c>
    </row>
    <row r="47" spans="1:2" x14ac:dyDescent="0.25">
      <c r="A47">
        <v>35</v>
      </c>
      <c r="B47">
        <v>309310.58</v>
      </c>
    </row>
    <row r="48" spans="1:2" x14ac:dyDescent="0.25">
      <c r="A48">
        <v>36</v>
      </c>
      <c r="B48">
        <v>317710.58</v>
      </c>
    </row>
    <row r="50" spans="1:2" x14ac:dyDescent="0.25">
      <c r="A50" t="s">
        <v>5</v>
      </c>
    </row>
    <row r="51" spans="1:2" x14ac:dyDescent="0.25">
      <c r="A51">
        <v>0.5</v>
      </c>
      <c r="B51">
        <v>16155.29</v>
      </c>
    </row>
    <row r="52" spans="1:2" x14ac:dyDescent="0.25">
      <c r="A52">
        <v>1</v>
      </c>
      <c r="B52">
        <v>23155.29</v>
      </c>
    </row>
    <row r="53" spans="1:2" x14ac:dyDescent="0.25">
      <c r="A53">
        <v>2</v>
      </c>
      <c r="B53">
        <v>37555.29</v>
      </c>
    </row>
    <row r="54" spans="1:2" x14ac:dyDescent="0.25">
      <c r="A54">
        <v>3</v>
      </c>
      <c r="B54">
        <v>51955.29</v>
      </c>
    </row>
    <row r="55" spans="1:2" x14ac:dyDescent="0.25">
      <c r="A55">
        <v>4</v>
      </c>
      <c r="B55">
        <v>66355.289999999994</v>
      </c>
    </row>
    <row r="56" spans="1:2" x14ac:dyDescent="0.25">
      <c r="A56">
        <v>5</v>
      </c>
      <c r="B56">
        <v>80755.289999999994</v>
      </c>
    </row>
    <row r="57" spans="1:2" x14ac:dyDescent="0.25">
      <c r="A57">
        <v>6</v>
      </c>
      <c r="B57">
        <v>95155.29</v>
      </c>
    </row>
    <row r="58" spans="1:2" x14ac:dyDescent="0.25">
      <c r="A58">
        <v>7</v>
      </c>
      <c r="B58">
        <v>116110.58</v>
      </c>
    </row>
    <row r="59" spans="1:2" x14ac:dyDescent="0.25">
      <c r="A59">
        <v>8</v>
      </c>
      <c r="B59">
        <v>130510.58</v>
      </c>
    </row>
    <row r="60" spans="1:2" x14ac:dyDescent="0.25">
      <c r="A60">
        <v>9</v>
      </c>
      <c r="B60">
        <v>144910.57999999999</v>
      </c>
    </row>
    <row r="61" spans="1:2" x14ac:dyDescent="0.25">
      <c r="A61">
        <v>10</v>
      </c>
      <c r="B61">
        <v>159310.57999999999</v>
      </c>
    </row>
    <row r="62" spans="1:2" x14ac:dyDescent="0.25">
      <c r="A62">
        <v>11</v>
      </c>
      <c r="B62">
        <v>173710.58</v>
      </c>
    </row>
    <row r="63" spans="1:2" x14ac:dyDescent="0.25">
      <c r="A63">
        <v>12</v>
      </c>
      <c r="B63">
        <v>188110.58</v>
      </c>
    </row>
    <row r="65" spans="1:2" x14ac:dyDescent="0.25">
      <c r="A65" t="s">
        <v>6</v>
      </c>
    </row>
    <row r="66" spans="1:2" x14ac:dyDescent="0.25">
      <c r="A66">
        <v>3</v>
      </c>
      <c r="B66">
        <v>36986.400000000001</v>
      </c>
    </row>
    <row r="67" spans="1:2" x14ac:dyDescent="0.25">
      <c r="A67">
        <v>4</v>
      </c>
      <c r="B67">
        <v>44870.400000000001</v>
      </c>
    </row>
    <row r="68" spans="1:2" x14ac:dyDescent="0.25">
      <c r="A68">
        <v>5</v>
      </c>
      <c r="B68">
        <v>52754.400000000001</v>
      </c>
    </row>
    <row r="69" spans="1:2" x14ac:dyDescent="0.25">
      <c r="A69">
        <v>6</v>
      </c>
      <c r="B69">
        <v>60638.400000000001</v>
      </c>
    </row>
    <row r="70" spans="1:2" x14ac:dyDescent="0.25">
      <c r="A70">
        <v>7</v>
      </c>
      <c r="B70">
        <v>74296.800000000003</v>
      </c>
    </row>
    <row r="71" spans="1:2" x14ac:dyDescent="0.25">
      <c r="A71">
        <v>8</v>
      </c>
      <c r="B71">
        <v>82180.800000000003</v>
      </c>
    </row>
    <row r="72" spans="1:2" x14ac:dyDescent="0.25">
      <c r="A72">
        <v>9</v>
      </c>
      <c r="B72">
        <v>90064.8</v>
      </c>
    </row>
    <row r="73" spans="1:2" x14ac:dyDescent="0.25">
      <c r="A73">
        <v>10</v>
      </c>
      <c r="B73">
        <v>97948.800000000003</v>
      </c>
    </row>
    <row r="74" spans="1:2" x14ac:dyDescent="0.25">
      <c r="A74">
        <v>11</v>
      </c>
      <c r="B74">
        <v>105832.8</v>
      </c>
    </row>
    <row r="75" spans="1:2" x14ac:dyDescent="0.25">
      <c r="A75">
        <v>12</v>
      </c>
      <c r="B75">
        <v>113716.8</v>
      </c>
    </row>
    <row r="77" spans="1:2" x14ac:dyDescent="0.25">
      <c r="A77" t="s">
        <v>7</v>
      </c>
    </row>
    <row r="78" spans="1:2" x14ac:dyDescent="0.25">
      <c r="A78">
        <v>3</v>
      </c>
      <c r="B78">
        <v>39866.400000000001</v>
      </c>
    </row>
    <row r="79" spans="1:2" x14ac:dyDescent="0.25">
      <c r="A79">
        <v>4</v>
      </c>
      <c r="B79">
        <v>48470.400000000001</v>
      </c>
    </row>
    <row r="80" spans="1:2" x14ac:dyDescent="0.25">
      <c r="A80">
        <v>5</v>
      </c>
      <c r="B80">
        <v>57074.400000000001</v>
      </c>
    </row>
    <row r="81" spans="1:2" x14ac:dyDescent="0.25">
      <c r="A81">
        <v>6</v>
      </c>
      <c r="B81">
        <v>65678.399999999994</v>
      </c>
    </row>
    <row r="82" spans="1:2" x14ac:dyDescent="0.25">
      <c r="A82">
        <v>7</v>
      </c>
      <c r="B82">
        <v>80056.800000000003</v>
      </c>
    </row>
    <row r="83" spans="1:2" x14ac:dyDescent="0.25">
      <c r="A83">
        <v>8</v>
      </c>
      <c r="B83">
        <v>88660.800000000003</v>
      </c>
    </row>
    <row r="84" spans="1:2" x14ac:dyDescent="0.25">
      <c r="A84">
        <v>9</v>
      </c>
      <c r="B84">
        <v>97264.8</v>
      </c>
    </row>
    <row r="85" spans="1:2" x14ac:dyDescent="0.25">
      <c r="A85">
        <v>10</v>
      </c>
      <c r="B85">
        <v>105868.8</v>
      </c>
    </row>
    <row r="86" spans="1:2" x14ac:dyDescent="0.25">
      <c r="A86">
        <v>11</v>
      </c>
      <c r="B86">
        <v>114472.8</v>
      </c>
    </row>
    <row r="87" spans="1:2" x14ac:dyDescent="0.25">
      <c r="A87">
        <v>12</v>
      </c>
      <c r="B87">
        <v>123076.8</v>
      </c>
    </row>
    <row r="89" spans="1:2" x14ac:dyDescent="0.25">
      <c r="A89" t="s">
        <v>8</v>
      </c>
    </row>
    <row r="90" spans="1:2" x14ac:dyDescent="0.25">
      <c r="A90">
        <v>6</v>
      </c>
      <c r="B90">
        <v>35755.29</v>
      </c>
    </row>
    <row r="91" spans="1:2" x14ac:dyDescent="0.25">
      <c r="A91">
        <v>7</v>
      </c>
      <c r="B91">
        <v>46810.58</v>
      </c>
    </row>
    <row r="92" spans="1:2" x14ac:dyDescent="0.25">
      <c r="A92">
        <v>8</v>
      </c>
      <c r="B92">
        <v>51310.58</v>
      </c>
    </row>
    <row r="93" spans="1:2" x14ac:dyDescent="0.25">
      <c r="A93">
        <v>9</v>
      </c>
      <c r="B93">
        <v>55810.58</v>
      </c>
    </row>
    <row r="94" spans="1:2" x14ac:dyDescent="0.25">
      <c r="A94">
        <v>10</v>
      </c>
      <c r="B94">
        <v>60310.58</v>
      </c>
    </row>
    <row r="95" spans="1:2" x14ac:dyDescent="0.25">
      <c r="A95">
        <v>11</v>
      </c>
      <c r="B95">
        <v>64810.58</v>
      </c>
    </row>
    <row r="96" spans="1:2" x14ac:dyDescent="0.25">
      <c r="A96">
        <v>12</v>
      </c>
      <c r="B96">
        <v>69310.58</v>
      </c>
    </row>
    <row r="97" spans="1:2" x14ac:dyDescent="0.25">
      <c r="A97">
        <v>13</v>
      </c>
      <c r="B97">
        <v>73810.58</v>
      </c>
    </row>
    <row r="98" spans="1:2" x14ac:dyDescent="0.25">
      <c r="A98">
        <v>14</v>
      </c>
      <c r="B98">
        <v>78310.58</v>
      </c>
    </row>
    <row r="99" spans="1:2" x14ac:dyDescent="0.25">
      <c r="A99">
        <v>15</v>
      </c>
      <c r="B99">
        <v>82810.58</v>
      </c>
    </row>
    <row r="100" spans="1:2" x14ac:dyDescent="0.25">
      <c r="A100">
        <v>16</v>
      </c>
      <c r="B100">
        <v>87310.58</v>
      </c>
    </row>
    <row r="101" spans="1:2" x14ac:dyDescent="0.25">
      <c r="A101">
        <v>17</v>
      </c>
      <c r="B101">
        <v>91810.58</v>
      </c>
    </row>
    <row r="102" spans="1:2" x14ac:dyDescent="0.25">
      <c r="A102">
        <v>18</v>
      </c>
      <c r="B102">
        <v>96310.58</v>
      </c>
    </row>
    <row r="103" spans="1:2" x14ac:dyDescent="0.25">
      <c r="A103">
        <v>19</v>
      </c>
      <c r="B103">
        <v>100810.58</v>
      </c>
    </row>
    <row r="104" spans="1:2" x14ac:dyDescent="0.25">
      <c r="A104">
        <v>20</v>
      </c>
      <c r="B104">
        <v>105310.58</v>
      </c>
    </row>
    <row r="105" spans="1:2" x14ac:dyDescent="0.25">
      <c r="A105">
        <v>21</v>
      </c>
      <c r="B105">
        <v>109810.58</v>
      </c>
    </row>
    <row r="106" spans="1:2" x14ac:dyDescent="0.25">
      <c r="A106">
        <v>22</v>
      </c>
      <c r="B106">
        <v>114310.58</v>
      </c>
    </row>
    <row r="107" spans="1:2" x14ac:dyDescent="0.25">
      <c r="A107">
        <v>23</v>
      </c>
      <c r="B107">
        <v>118810.58</v>
      </c>
    </row>
    <row r="108" spans="1:2" x14ac:dyDescent="0.25">
      <c r="A108">
        <v>24</v>
      </c>
      <c r="B108">
        <v>123310.58</v>
      </c>
    </row>
    <row r="109" spans="1:2" x14ac:dyDescent="0.25">
      <c r="A109">
        <v>25</v>
      </c>
      <c r="B109">
        <v>127810.58</v>
      </c>
    </row>
    <row r="110" spans="1:2" x14ac:dyDescent="0.25">
      <c r="A110">
        <v>26</v>
      </c>
      <c r="B110">
        <v>132310.57999999999</v>
      </c>
    </row>
    <row r="111" spans="1:2" x14ac:dyDescent="0.25">
      <c r="A111">
        <v>27</v>
      </c>
      <c r="B111">
        <v>136810.57999999999</v>
      </c>
    </row>
    <row r="112" spans="1:2" x14ac:dyDescent="0.25">
      <c r="A112">
        <v>28</v>
      </c>
      <c r="B112">
        <v>141310.57999999999</v>
      </c>
    </row>
    <row r="113" spans="1:2" x14ac:dyDescent="0.25">
      <c r="A113">
        <v>29</v>
      </c>
      <c r="B113">
        <v>145810.57999999999</v>
      </c>
    </row>
    <row r="114" spans="1:2" x14ac:dyDescent="0.25">
      <c r="A114">
        <v>30</v>
      </c>
      <c r="B114">
        <v>150310.57999999999</v>
      </c>
    </row>
    <row r="115" spans="1:2" x14ac:dyDescent="0.25">
      <c r="A115">
        <v>31</v>
      </c>
      <c r="B115">
        <v>154810.57999999999</v>
      </c>
    </row>
    <row r="116" spans="1:2" x14ac:dyDescent="0.25">
      <c r="A116">
        <v>32</v>
      </c>
      <c r="B116">
        <v>159310.57999999999</v>
      </c>
    </row>
    <row r="117" spans="1:2" x14ac:dyDescent="0.25">
      <c r="A117">
        <v>33</v>
      </c>
      <c r="B117">
        <v>163810.57999999999</v>
      </c>
    </row>
    <row r="118" spans="1:2" x14ac:dyDescent="0.25">
      <c r="A118">
        <v>34</v>
      </c>
      <c r="B118">
        <v>168310.58</v>
      </c>
    </row>
    <row r="119" spans="1:2" x14ac:dyDescent="0.25">
      <c r="A119">
        <v>35</v>
      </c>
      <c r="B119">
        <v>172810.58</v>
      </c>
    </row>
    <row r="120" spans="1:2" x14ac:dyDescent="0.25">
      <c r="A120">
        <v>36</v>
      </c>
      <c r="B120">
        <v>177310.58</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0"/>
  <sheetViews>
    <sheetView workbookViewId="0">
      <selection activeCell="C29" sqref="C29"/>
    </sheetView>
  </sheetViews>
  <sheetFormatPr defaultRowHeight="15" x14ac:dyDescent="0.25"/>
  <cols>
    <col min="6" max="6" width="8.42578125" bestFit="1" customWidth="1"/>
    <col min="7" max="7" width="11.140625" customWidth="1"/>
    <col min="8" max="8" width="11.7109375" customWidth="1"/>
    <col min="9" max="9" width="11.85546875" customWidth="1"/>
  </cols>
  <sheetData>
    <row r="1" spans="1:16" thickBot="1" x14ac:dyDescent="0.4"/>
    <row r="2" spans="1:16" ht="15.95" thickBot="1" x14ac:dyDescent="0.4">
      <c r="A2" s="1">
        <v>2000</v>
      </c>
      <c r="F2" s="3">
        <v>15000</v>
      </c>
      <c r="G2" s="4"/>
      <c r="H2" s="4"/>
      <c r="I2" s="3"/>
      <c r="L2">
        <v>2019</v>
      </c>
      <c r="M2">
        <f>F2+F6+G6+H3+H8+H12+I10</f>
        <v>326266.88999999996</v>
      </c>
      <c r="O2">
        <v>326893.88</v>
      </c>
      <c r="P2">
        <f>O2-M2</f>
        <v>626.99000000004889</v>
      </c>
    </row>
    <row r="3" spans="1:16" ht="15.95" thickBot="1" x14ac:dyDescent="0.4">
      <c r="A3" s="2">
        <v>20919.599999999999</v>
      </c>
      <c r="F3" s="5">
        <v>4000</v>
      </c>
      <c r="G3" s="5">
        <v>20919.599999999999</v>
      </c>
      <c r="H3" s="5">
        <v>40478.400000000001</v>
      </c>
      <c r="I3" s="3"/>
      <c r="L3" s="8">
        <v>2020</v>
      </c>
      <c r="M3">
        <f>F3+F7+G3+G7+H4+H9+H14+I5+I8</f>
        <v>326186.48999999993</v>
      </c>
      <c r="O3">
        <v>326893.88</v>
      </c>
      <c r="P3">
        <f t="shared" ref="P3:P5" si="0">O3-M3</f>
        <v>707.39000000007218</v>
      </c>
    </row>
    <row r="4" spans="1:16" ht="15.95" thickBot="1" x14ac:dyDescent="0.4">
      <c r="A4" s="2">
        <v>59356.800000000003</v>
      </c>
      <c r="F4" s="5">
        <v>4000</v>
      </c>
      <c r="G4" s="5">
        <v>20919.599999999999</v>
      </c>
      <c r="H4" s="5">
        <v>40478.400000000001</v>
      </c>
      <c r="I4" s="3"/>
      <c r="L4" s="8">
        <v>2021</v>
      </c>
      <c r="M4">
        <f>F4+F8+G8+H5+H10+I6+I16</f>
        <v>324743.77999999997</v>
      </c>
      <c r="O4">
        <v>326893.88</v>
      </c>
      <c r="P4">
        <f t="shared" si="0"/>
        <v>2150.1000000000349</v>
      </c>
    </row>
    <row r="5" spans="1:16" ht="15.95" thickBot="1" x14ac:dyDescent="0.4">
      <c r="A5" s="2">
        <v>40478.400000000001</v>
      </c>
      <c r="F5" s="4"/>
      <c r="G5" s="6"/>
      <c r="H5" s="5">
        <v>40478.400000000001</v>
      </c>
      <c r="I5" s="3"/>
      <c r="L5">
        <v>2022</v>
      </c>
      <c r="M5">
        <f>F9+G4+G9+H6+H11+H15</f>
        <v>325909.59999999998</v>
      </c>
      <c r="O5">
        <v>326893.88</v>
      </c>
      <c r="P5">
        <f t="shared" si="0"/>
        <v>984.28000000002794</v>
      </c>
    </row>
    <row r="6" spans="1:16" ht="15.95" thickBot="1" x14ac:dyDescent="0.4">
      <c r="A6" s="2">
        <v>283348.8</v>
      </c>
      <c r="F6" s="5">
        <v>27000</v>
      </c>
      <c r="G6" s="5">
        <v>20919.599999999999</v>
      </c>
      <c r="H6" s="5">
        <v>40478.400000000001</v>
      </c>
      <c r="I6" s="3">
        <v>95155.29</v>
      </c>
    </row>
    <row r="7" spans="1:16" ht="15.95" thickBot="1" x14ac:dyDescent="0.4">
      <c r="A7" s="2">
        <v>65678.399999999994</v>
      </c>
      <c r="F7" s="5">
        <v>17000</v>
      </c>
      <c r="G7" s="5">
        <v>20919.599999999999</v>
      </c>
      <c r="H7" s="6"/>
      <c r="I7" s="6"/>
      <c r="M7">
        <f>SUM(M2:M5)</f>
        <v>1303106.7599999998</v>
      </c>
      <c r="N7">
        <f>N12-M7</f>
        <v>4468.7700000002515</v>
      </c>
      <c r="P7">
        <f>SUM(P2:P5)</f>
        <v>4468.7600000001839</v>
      </c>
    </row>
    <row r="8" spans="1:16" ht="15.95" thickBot="1" x14ac:dyDescent="0.4">
      <c r="A8" s="2">
        <v>35755.29</v>
      </c>
      <c r="F8" s="5">
        <v>7000</v>
      </c>
      <c r="G8" s="5">
        <v>20919.599999999999</v>
      </c>
      <c r="H8" s="5">
        <v>121435.2</v>
      </c>
      <c r="I8" s="5">
        <v>35755.29</v>
      </c>
    </row>
    <row r="9" spans="1:16" ht="15.95" thickBot="1" x14ac:dyDescent="0.4">
      <c r="A9" s="2">
        <v>143021.16</v>
      </c>
      <c r="F9" s="5">
        <v>16000</v>
      </c>
      <c r="G9" s="5">
        <v>20919.599999999999</v>
      </c>
      <c r="H9" s="5">
        <v>121435.2</v>
      </c>
      <c r="I9" s="5"/>
    </row>
    <row r="10" spans="1:16" ht="15.95" thickBot="1" x14ac:dyDescent="0.4">
      <c r="F10" s="7"/>
      <c r="G10" s="7"/>
      <c r="H10" s="5">
        <v>121435.2</v>
      </c>
      <c r="I10" s="5">
        <v>35755.29</v>
      </c>
    </row>
    <row r="11" spans="1:16" ht="15.95" thickBot="1" x14ac:dyDescent="0.4">
      <c r="A11">
        <f>SUM(A2:A9)</f>
        <v>650558.44999999995</v>
      </c>
      <c r="C11">
        <v>650558.5</v>
      </c>
      <c r="F11" s="7"/>
      <c r="G11" s="7"/>
      <c r="H11" s="5">
        <v>161913.60000000001</v>
      </c>
      <c r="I11" s="5"/>
    </row>
    <row r="12" spans="1:16" ht="15.95" thickBot="1" x14ac:dyDescent="0.4">
      <c r="F12" s="7"/>
      <c r="G12" s="7"/>
      <c r="H12" s="5">
        <v>65678.399999999994</v>
      </c>
      <c r="I12" s="6"/>
      <c r="M12" t="s">
        <v>9</v>
      </c>
      <c r="N12">
        <v>1307575.53</v>
      </c>
    </row>
    <row r="13" spans="1:16" ht="15.95" thickBot="1" x14ac:dyDescent="0.4">
      <c r="F13" s="7"/>
      <c r="G13" s="7"/>
      <c r="H13" s="6"/>
      <c r="I13" s="5"/>
    </row>
    <row r="14" spans="1:16" ht="15.95" thickBot="1" x14ac:dyDescent="0.4">
      <c r="F14" s="7"/>
      <c r="G14" s="7"/>
      <c r="H14" s="5">
        <v>65678.399999999994</v>
      </c>
      <c r="I14" s="5"/>
    </row>
    <row r="15" spans="1:16" ht="15.95" thickBot="1" x14ac:dyDescent="0.4">
      <c r="A15">
        <f>4*40478.4</f>
        <v>161913.60000000001</v>
      </c>
      <c r="F15" s="7"/>
      <c r="G15" s="7"/>
      <c r="H15" s="5">
        <v>65678.399999999994</v>
      </c>
      <c r="I15" s="5"/>
    </row>
    <row r="16" spans="1:16" ht="15.95" thickBot="1" x14ac:dyDescent="0.4">
      <c r="F16" s="7"/>
      <c r="G16" s="7"/>
      <c r="H16" s="5"/>
      <c r="I16" s="5">
        <v>35755.29</v>
      </c>
    </row>
    <row r="17" spans="6:9" ht="15.95" thickBot="1" x14ac:dyDescent="0.4">
      <c r="F17" s="7"/>
      <c r="G17" s="7"/>
      <c r="H17" s="5"/>
      <c r="I17" s="7"/>
    </row>
    <row r="18" spans="6:9" ht="15.95" thickBot="1" x14ac:dyDescent="0.4">
      <c r="F18" s="7"/>
      <c r="G18" s="7"/>
      <c r="H18" s="5"/>
      <c r="I18" s="7"/>
    </row>
    <row r="20" spans="6:9" ht="14.45" x14ac:dyDescent="0.35">
      <c r="F20">
        <f>SUM(F2:I18)</f>
        <v>1303106.7599999998</v>
      </c>
      <c r="G20">
        <f>N12-F20</f>
        <v>4468.7700000002515</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workbookViewId="0">
      <selection activeCell="N20" sqref="N20"/>
    </sheetView>
  </sheetViews>
  <sheetFormatPr defaultRowHeight="15" x14ac:dyDescent="0.25"/>
  <cols>
    <col min="1" max="1" width="58.7109375" bestFit="1" customWidth="1"/>
    <col min="2" max="2" width="10.140625" bestFit="1" customWidth="1"/>
    <col min="3" max="3" width="11.7109375" bestFit="1" customWidth="1"/>
    <col min="4" max="4" width="10.140625" bestFit="1" customWidth="1"/>
    <col min="5" max="5" width="11.7109375" bestFit="1" customWidth="1"/>
    <col min="6" max="6" width="10.140625" bestFit="1" customWidth="1"/>
    <col min="8" max="11" width="11.28515625" bestFit="1" customWidth="1"/>
    <col min="12" max="12" width="10.140625" bestFit="1" customWidth="1"/>
  </cols>
  <sheetData>
    <row r="1" spans="1:12" s="10" customFormat="1" ht="23.25" x14ac:dyDescent="0.35">
      <c r="A1" s="10" t="s">
        <v>10</v>
      </c>
    </row>
    <row r="6" spans="1:12" x14ac:dyDescent="0.25">
      <c r="B6" s="25" t="s">
        <v>11</v>
      </c>
      <c r="C6" s="25"/>
      <c r="D6" s="25"/>
      <c r="E6" s="25"/>
      <c r="H6" s="26" t="s">
        <v>17</v>
      </c>
      <c r="I6" s="26"/>
      <c r="J6" s="26"/>
      <c r="K6" s="26"/>
    </row>
    <row r="7" spans="1:12" x14ac:dyDescent="0.25">
      <c r="B7" s="20">
        <v>2019</v>
      </c>
      <c r="C7" s="20">
        <v>2020</v>
      </c>
      <c r="D7" s="20">
        <v>2021</v>
      </c>
      <c r="E7" s="20">
        <v>2022</v>
      </c>
      <c r="F7" s="21" t="s">
        <v>28</v>
      </c>
      <c r="H7" s="20">
        <v>2019</v>
      </c>
      <c r="I7" s="20">
        <v>2020</v>
      </c>
      <c r="J7" s="20">
        <v>2021</v>
      </c>
      <c r="K7" s="20">
        <v>2022</v>
      </c>
      <c r="L7" s="21" t="s">
        <v>28</v>
      </c>
    </row>
    <row r="8" spans="1:12" ht="23.25" customHeight="1" x14ac:dyDescent="0.25">
      <c r="A8" s="18" t="s">
        <v>12</v>
      </c>
      <c r="B8" s="12">
        <v>15000</v>
      </c>
      <c r="C8" s="12">
        <v>4000</v>
      </c>
      <c r="D8" s="12">
        <v>4000</v>
      </c>
      <c r="E8" s="12"/>
      <c r="F8" s="22">
        <f>SUM(B8:E8)</f>
        <v>23000</v>
      </c>
      <c r="G8" s="12"/>
      <c r="H8" s="12">
        <v>27000</v>
      </c>
      <c r="I8" s="12">
        <v>17000</v>
      </c>
      <c r="J8" s="12">
        <v>7000</v>
      </c>
      <c r="K8" s="12">
        <v>16000</v>
      </c>
      <c r="L8" s="22">
        <f>SUM(H8:K8)</f>
        <v>67000</v>
      </c>
    </row>
    <row r="9" spans="1:12" ht="18" customHeight="1" x14ac:dyDescent="0.25">
      <c r="A9" s="11" t="s">
        <v>13</v>
      </c>
      <c r="B9" s="12"/>
      <c r="C9" s="12">
        <v>20919.599999999999</v>
      </c>
      <c r="D9" s="12"/>
      <c r="E9" s="12">
        <v>20919.599999999999</v>
      </c>
      <c r="F9" s="22">
        <f t="shared" ref="F9:F18" si="0">SUM(B9:E9)</f>
        <v>41839.199999999997</v>
      </c>
      <c r="G9" s="12"/>
      <c r="H9" s="12">
        <v>20919.599999999999</v>
      </c>
      <c r="I9" s="12">
        <v>20919.599999999999</v>
      </c>
      <c r="J9" s="12">
        <v>20919.599999999999</v>
      </c>
      <c r="K9" s="12">
        <v>20919.599999999999</v>
      </c>
      <c r="L9" s="22">
        <f t="shared" ref="L9:L19" si="1">SUM(H9:K9)</f>
        <v>83678.399999999994</v>
      </c>
    </row>
    <row r="10" spans="1:12" ht="30" x14ac:dyDescent="0.25">
      <c r="A10" s="11" t="s">
        <v>14</v>
      </c>
      <c r="B10" s="12"/>
      <c r="C10" s="12"/>
      <c r="D10" s="12"/>
      <c r="E10" s="12"/>
      <c r="F10" s="22"/>
      <c r="G10" s="12"/>
      <c r="H10" s="12"/>
      <c r="I10" s="12"/>
      <c r="J10" s="12"/>
      <c r="K10" s="12"/>
      <c r="L10" s="22"/>
    </row>
    <row r="11" spans="1:12" x14ac:dyDescent="0.25">
      <c r="A11" t="s">
        <v>18</v>
      </c>
      <c r="B11" s="12">
        <v>40478.400000000001</v>
      </c>
      <c r="C11" s="12">
        <v>40478.400000000001</v>
      </c>
      <c r="D11" s="12">
        <v>40478.400000000001</v>
      </c>
      <c r="E11" s="12">
        <v>40478.400000000001</v>
      </c>
      <c r="F11" s="22">
        <f t="shared" si="0"/>
        <v>161913.60000000001</v>
      </c>
      <c r="G11" s="12"/>
      <c r="H11" s="12">
        <v>121435.2</v>
      </c>
      <c r="I11" s="12">
        <v>121435.2</v>
      </c>
      <c r="J11" s="12">
        <v>121435.2</v>
      </c>
      <c r="K11" s="12">
        <v>161913.60000000001</v>
      </c>
      <c r="L11" s="22">
        <f t="shared" si="1"/>
        <v>526219.19999999995</v>
      </c>
    </row>
    <row r="12" spans="1:12" x14ac:dyDescent="0.25">
      <c r="A12" t="s">
        <v>20</v>
      </c>
      <c r="B12" s="17">
        <v>1</v>
      </c>
      <c r="C12" s="17">
        <v>1</v>
      </c>
      <c r="D12" s="17">
        <v>1</v>
      </c>
      <c r="E12" s="17">
        <v>1</v>
      </c>
      <c r="F12" s="23">
        <f t="shared" si="0"/>
        <v>4</v>
      </c>
      <c r="G12" s="12"/>
      <c r="H12" s="17">
        <v>3</v>
      </c>
      <c r="I12" s="17">
        <v>3</v>
      </c>
      <c r="J12" s="17">
        <v>3</v>
      </c>
      <c r="K12" s="17">
        <v>4</v>
      </c>
      <c r="L12" s="23">
        <f t="shared" si="1"/>
        <v>13</v>
      </c>
    </row>
    <row r="13" spans="1:12" x14ac:dyDescent="0.25">
      <c r="A13" t="s">
        <v>19</v>
      </c>
      <c r="B13" s="12">
        <v>65678.399999999994</v>
      </c>
      <c r="C13" s="12"/>
      <c r="D13" s="12"/>
      <c r="E13" s="12"/>
      <c r="F13" s="22">
        <f t="shared" si="0"/>
        <v>65678.399999999994</v>
      </c>
      <c r="G13" s="12"/>
      <c r="H13" s="12"/>
      <c r="I13" s="12">
        <v>65678.399999999994</v>
      </c>
      <c r="J13" s="12"/>
      <c r="K13" s="12">
        <v>65678.399999999994</v>
      </c>
      <c r="L13" s="22">
        <f t="shared" si="1"/>
        <v>131356.79999999999</v>
      </c>
    </row>
    <row r="14" spans="1:12" x14ac:dyDescent="0.25">
      <c r="A14" t="s">
        <v>20</v>
      </c>
      <c r="B14" s="17">
        <v>1</v>
      </c>
      <c r="C14" s="17"/>
      <c r="D14" s="17"/>
      <c r="E14" s="17"/>
      <c r="F14" s="23">
        <f t="shared" si="0"/>
        <v>1</v>
      </c>
      <c r="G14" s="12"/>
      <c r="H14" s="17"/>
      <c r="I14" s="17">
        <v>1</v>
      </c>
      <c r="J14" s="17"/>
      <c r="K14" s="17">
        <v>1</v>
      </c>
      <c r="L14" s="23">
        <f t="shared" si="1"/>
        <v>2</v>
      </c>
    </row>
    <row r="15" spans="1:12" ht="29.25" customHeight="1" x14ac:dyDescent="0.25">
      <c r="A15" s="11" t="s">
        <v>15</v>
      </c>
      <c r="B15" s="12"/>
      <c r="C15" s="12"/>
      <c r="D15" s="12"/>
      <c r="E15" s="12"/>
      <c r="F15" s="22"/>
      <c r="G15" s="12"/>
      <c r="H15" s="12"/>
      <c r="I15" s="12"/>
      <c r="J15" s="12"/>
      <c r="K15" s="12"/>
      <c r="L15" s="22"/>
    </row>
    <row r="16" spans="1:12" ht="21" customHeight="1" x14ac:dyDescent="0.25">
      <c r="A16" s="11" t="s">
        <v>23</v>
      </c>
      <c r="B16" s="12"/>
      <c r="C16" s="12"/>
      <c r="D16" s="12"/>
      <c r="E16" s="12"/>
      <c r="F16" s="22"/>
      <c r="G16" s="12"/>
      <c r="H16" s="12"/>
      <c r="I16" s="12"/>
      <c r="J16" s="12">
        <v>95155.29</v>
      </c>
      <c r="K16" s="12"/>
      <c r="L16" s="22">
        <f t="shared" si="1"/>
        <v>95155.29</v>
      </c>
    </row>
    <row r="17" spans="1:12" x14ac:dyDescent="0.25">
      <c r="A17" t="s">
        <v>20</v>
      </c>
      <c r="B17" s="17"/>
      <c r="C17" s="17"/>
      <c r="D17" s="17"/>
      <c r="E17" s="17"/>
      <c r="F17" s="23"/>
      <c r="G17" s="12"/>
      <c r="H17" s="17"/>
      <c r="I17" s="17"/>
      <c r="J17" s="17">
        <v>1</v>
      </c>
      <c r="K17" s="17"/>
      <c r="L17" s="23">
        <f t="shared" si="1"/>
        <v>1</v>
      </c>
    </row>
    <row r="18" spans="1:12" x14ac:dyDescent="0.25">
      <c r="A18" s="11" t="s">
        <v>24</v>
      </c>
      <c r="B18" s="12"/>
      <c r="C18" s="12">
        <v>35755.29</v>
      </c>
      <c r="D18" s="12"/>
      <c r="E18" s="12"/>
      <c r="F18" s="22">
        <f t="shared" si="0"/>
        <v>35755.29</v>
      </c>
      <c r="G18" s="12"/>
      <c r="H18" s="12">
        <v>35755.29</v>
      </c>
      <c r="I18" s="12"/>
      <c r="J18" s="12">
        <v>35755.29</v>
      </c>
      <c r="K18" s="12"/>
      <c r="L18" s="22">
        <f t="shared" si="1"/>
        <v>71510.58</v>
      </c>
    </row>
    <row r="19" spans="1:12" x14ac:dyDescent="0.25">
      <c r="A19" t="s">
        <v>20</v>
      </c>
      <c r="B19" s="17"/>
      <c r="C19" s="17">
        <v>1</v>
      </c>
      <c r="D19" s="17"/>
      <c r="E19" s="17"/>
      <c r="F19" s="23">
        <v>1</v>
      </c>
      <c r="G19" s="12"/>
      <c r="H19" s="17">
        <v>1</v>
      </c>
      <c r="I19" s="17"/>
      <c r="J19" s="17">
        <v>1</v>
      </c>
      <c r="K19" s="17"/>
      <c r="L19" s="23">
        <f t="shared" si="1"/>
        <v>2</v>
      </c>
    </row>
    <row r="20" spans="1:12" x14ac:dyDescent="0.25">
      <c r="F20" s="24"/>
      <c r="L20" s="24"/>
    </row>
    <row r="21" spans="1:12" x14ac:dyDescent="0.25">
      <c r="A21" s="11" t="s">
        <v>16</v>
      </c>
      <c r="B21" s="12">
        <f>SUM(B8:B11,B13,B15:B16,B18)</f>
        <v>121156.79999999999</v>
      </c>
      <c r="C21" s="12">
        <f>SUM(C8:C11,C13,C15:C16,C18)</f>
        <v>101153.29000000001</v>
      </c>
      <c r="D21" s="12">
        <f>SUM(D8:D11,D13,D15:D16,D18)</f>
        <v>44478.400000000001</v>
      </c>
      <c r="E21" s="12">
        <f>SUM(E8:E11,E13,E15:E16,E18)</f>
        <v>61398</v>
      </c>
      <c r="F21" s="13">
        <f>SUM(B21:E21)</f>
        <v>328186.49</v>
      </c>
      <c r="H21" s="12">
        <f>SUM(H8:H11,H13,H15:H16,H18)</f>
        <v>205110.09</v>
      </c>
      <c r="I21" s="12">
        <f t="shared" ref="I21:J21" si="2">SUM(I8:I11,I13,I15:I16,I18)</f>
        <v>225033.19999999998</v>
      </c>
      <c r="J21" s="12">
        <f t="shared" si="2"/>
        <v>280265.37999999995</v>
      </c>
      <c r="K21" s="12">
        <f>SUM(K8:K11,K13,K15:K16,K18)</f>
        <v>264511.59999999998</v>
      </c>
      <c r="L21" s="14">
        <f>SUM(H21:K21)</f>
        <v>974920.2699999999</v>
      </c>
    </row>
    <row r="24" spans="1:12" x14ac:dyDescent="0.25">
      <c r="D24" t="s">
        <v>21</v>
      </c>
      <c r="E24" s="12">
        <v>326893.88</v>
      </c>
    </row>
    <row r="25" spans="1:12" x14ac:dyDescent="0.25">
      <c r="B25" s="9">
        <v>2019</v>
      </c>
      <c r="C25" s="15">
        <f>B21+H21</f>
        <v>326266.89</v>
      </c>
      <c r="E25" s="12">
        <f>$E$24-C25</f>
        <v>626.98999999999069</v>
      </c>
    </row>
    <row r="26" spans="1:12" x14ac:dyDescent="0.25">
      <c r="B26" s="9">
        <v>2020</v>
      </c>
      <c r="C26" s="15">
        <f>C21+I21</f>
        <v>326186.49</v>
      </c>
      <c r="E26" s="12">
        <f t="shared" ref="E26:E28" si="3">$E$24-C26</f>
        <v>707.39000000001397</v>
      </c>
    </row>
    <row r="27" spans="1:12" x14ac:dyDescent="0.25">
      <c r="B27" s="9">
        <v>2021</v>
      </c>
      <c r="C27" s="15">
        <f>D21+J21</f>
        <v>324743.77999999997</v>
      </c>
      <c r="E27" s="12">
        <f t="shared" si="3"/>
        <v>2150.1000000000349</v>
      </c>
    </row>
    <row r="28" spans="1:12" x14ac:dyDescent="0.25">
      <c r="B28" s="9">
        <v>2022</v>
      </c>
      <c r="C28" s="15">
        <f>E21+K21</f>
        <v>325909.59999999998</v>
      </c>
      <c r="E28" s="12">
        <f t="shared" si="3"/>
        <v>984.28000000002794</v>
      </c>
    </row>
    <row r="30" spans="1:12" x14ac:dyDescent="0.25">
      <c r="B30" s="9" t="s">
        <v>16</v>
      </c>
      <c r="C30" s="16">
        <f>SUM(C25:C28)</f>
        <v>1303106.7599999998</v>
      </c>
      <c r="D30" s="7" t="s">
        <v>22</v>
      </c>
      <c r="E30" s="12">
        <v>1307575.53</v>
      </c>
    </row>
  </sheetData>
  <mergeCells count="2">
    <mergeCell ref="B6:E6"/>
    <mergeCell ref="H6:K6"/>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tabSelected="1" workbookViewId="0">
      <selection activeCell="B5" sqref="B5"/>
    </sheetView>
  </sheetViews>
  <sheetFormatPr defaultRowHeight="15" x14ac:dyDescent="0.25"/>
  <cols>
    <col min="1" max="1" width="128.5703125" customWidth="1"/>
    <col min="2" max="2" width="133.42578125" customWidth="1"/>
  </cols>
  <sheetData>
    <row r="1" spans="1:2" x14ac:dyDescent="0.25">
      <c r="A1" s="20" t="s">
        <v>11</v>
      </c>
      <c r="B1" s="20" t="s">
        <v>26</v>
      </c>
    </row>
    <row r="2" spans="1:2" ht="409.5" x14ac:dyDescent="0.3">
      <c r="A2" s="19" t="s">
        <v>25</v>
      </c>
      <c r="B2" s="19" t="s">
        <v>27</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valores</vt:lpstr>
      <vt:lpstr>corte</vt:lpstr>
      <vt:lpstr>distribuição</vt:lpstr>
      <vt:lpstr>Descrição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andreiafrazao</dc:creator>
  <cp:lastModifiedBy>Gabriela Ribeiro Pereira</cp:lastModifiedBy>
  <dcterms:created xsi:type="dcterms:W3CDTF">2018-10-11T17:37:30Z</dcterms:created>
  <dcterms:modified xsi:type="dcterms:W3CDTF">2020-07-14T13:05:15Z</dcterms:modified>
</cp:coreProperties>
</file>